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fterskoleforeningen.sharepoint.com/sites/Rdgivningsteamet/Delte dokumenter/2 Tilskud, drift og administration/Årsplan, vejledning og kalendere/Årsnorm i dele af skoleåret/Årsnorm for lærer der har orlov i dele af skoleåret/"/>
    </mc:Choice>
  </mc:AlternateContent>
  <xr:revisionPtr revIDLastSave="51" documentId="8_{FF2843D8-23A8-487D-A6AE-DDF0B4A2FA62}" xr6:coauthVersionLast="47" xr6:coauthVersionMax="47" xr10:uidLastSave="{9A2D7011-3911-4A61-8007-75C991F52060}"/>
  <bookViews>
    <workbookView xWindow="-120" yWindow="-120" windowWidth="29040" windowHeight="15720" xr2:uid="{B0542E59-6BB6-438E-AA4F-F3D76452BB93}"/>
  </bookViews>
  <sheets>
    <sheet name="Årsnorm" sheetId="2" r:id="rId1"/>
    <sheet name="Beregninger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G5" i="1"/>
  <c r="H5" i="1" s="1"/>
  <c r="C3" i="1"/>
  <c r="D3" i="1"/>
  <c r="C4" i="1"/>
  <c r="F4" i="1" s="1"/>
  <c r="F12" i="2" s="1"/>
  <c r="G12" i="2" s="1"/>
  <c r="D4" i="1"/>
  <c r="C5" i="1"/>
  <c r="F5" i="1" s="1"/>
  <c r="F13" i="2" s="1"/>
  <c r="G13" i="2" s="1"/>
  <c r="D5" i="1"/>
  <c r="E3" i="1" l="1"/>
  <c r="G3" i="1"/>
  <c r="H3" i="1" s="1"/>
  <c r="F3" i="1"/>
  <c r="F11" i="2" s="1"/>
  <c r="G11" i="2" s="1"/>
  <c r="E5" i="1"/>
  <c r="E4" i="1"/>
  <c r="G4" i="1"/>
  <c r="H4" i="1" s="1"/>
  <c r="C12" i="1" l="1"/>
  <c r="D12" i="1"/>
  <c r="G8" i="2"/>
  <c r="C10" i="1"/>
  <c r="D10" i="1"/>
  <c r="C11" i="1"/>
  <c r="D11" i="1"/>
  <c r="D9" i="1"/>
  <c r="C9" i="1"/>
  <c r="G9" i="1" s="1"/>
  <c r="C7" i="1"/>
  <c r="D7" i="1"/>
  <c r="C8" i="1"/>
  <c r="G8" i="1" s="1"/>
  <c r="H8" i="1" s="1"/>
  <c r="D8" i="1"/>
  <c r="D6" i="1"/>
  <c r="C6" i="1"/>
  <c r="C2" i="1"/>
  <c r="D2" i="1"/>
  <c r="G10" i="1" l="1"/>
  <c r="G11" i="1"/>
  <c r="H11" i="1" s="1"/>
  <c r="G12" i="1"/>
  <c r="G2" i="1"/>
  <c r="G7" i="1"/>
  <c r="H7" i="1" s="1"/>
  <c r="G6" i="1"/>
  <c r="F11" i="1"/>
  <c r="I8" i="1"/>
  <c r="E12" i="1"/>
  <c r="F12" i="1"/>
  <c r="F10" i="1"/>
  <c r="F2" i="1"/>
  <c r="F8" i="1"/>
  <c r="E8" i="1"/>
  <c r="E10" i="1"/>
  <c r="F9" i="1"/>
  <c r="H9" i="1" s="1"/>
  <c r="F7" i="1"/>
  <c r="E9" i="1"/>
  <c r="E11" i="1"/>
  <c r="E7" i="1"/>
  <c r="E6" i="1"/>
  <c r="F6" i="1"/>
  <c r="E2" i="1"/>
  <c r="H6" i="1" l="1"/>
  <c r="H12" i="1"/>
  <c r="H10" i="1"/>
  <c r="H2" i="1"/>
  <c r="F10" i="2"/>
  <c r="G10" i="2" s="1"/>
  <c r="F29" i="2"/>
  <c r="G29" i="2" s="1"/>
  <c r="I12" i="1"/>
  <c r="F24" i="2"/>
  <c r="G24" i="2" s="1"/>
  <c r="I10" i="1"/>
  <c r="F19" i="2"/>
  <c r="G19" i="2" s="1"/>
  <c r="G14" i="1"/>
  <c r="I9" i="1"/>
  <c r="F18" i="2"/>
  <c r="G18" i="2" s="1"/>
  <c r="I11" i="1"/>
  <c r="F20" i="2"/>
  <c r="G20" i="2" s="1"/>
  <c r="I7" i="1"/>
  <c r="F28" i="2"/>
  <c r="G28" i="2" s="1"/>
  <c r="I6" i="1"/>
  <c r="F27" i="2"/>
  <c r="G27" i="2" s="1"/>
  <c r="F14" i="1"/>
  <c r="I2" i="1"/>
  <c r="H14" i="1" l="1"/>
  <c r="F14" i="2" s="1"/>
  <c r="G14" i="2" s="1"/>
  <c r="G15" i="2" s="1"/>
  <c r="G31" i="2"/>
  <c r="I14" i="1"/>
  <c r="G35" i="2" l="1"/>
</calcChain>
</file>

<file path=xl/sharedStrings.xml><?xml version="1.0" encoding="utf-8"?>
<sst xmlns="http://schemas.openxmlformats.org/spreadsheetml/2006/main" count="53" uniqueCount="45">
  <si>
    <t>Startdato</t>
  </si>
  <si>
    <t>Slutdato</t>
  </si>
  <si>
    <t>S/H dage</t>
  </si>
  <si>
    <t>Antal dage</t>
  </si>
  <si>
    <t>Antal arbejdsdage</t>
  </si>
  <si>
    <t>Nettoarbejdsdage</t>
  </si>
  <si>
    <t>Periode</t>
  </si>
  <si>
    <t>Ferie 1</t>
  </si>
  <si>
    <t>Ferie 2</t>
  </si>
  <si>
    <t>Ferie 3</t>
  </si>
  <si>
    <t>Nettoarbejdstid</t>
  </si>
  <si>
    <t>Udskudt ferie</t>
  </si>
  <si>
    <t>Antal timer</t>
  </si>
  <si>
    <t>Første ferieperiode</t>
  </si>
  <si>
    <t>Anden ferieperiode</t>
  </si>
  <si>
    <t>Tredje ferieperiode</t>
  </si>
  <si>
    <t>Fra</t>
  </si>
  <si>
    <t>Til</t>
  </si>
  <si>
    <t>Afholdelse af udskudt ferie 1</t>
  </si>
  <si>
    <t>Afholdelse af udskudt ferie 2</t>
  </si>
  <si>
    <t>Afholdelse af udskudt ferie 3</t>
  </si>
  <si>
    <t>Antal arbejdstimer i perioden (nettoårsnorm)</t>
  </si>
  <si>
    <t>Medarbejderens navn</t>
  </si>
  <si>
    <t>Medarbejderens ansættelsesgrad</t>
  </si>
  <si>
    <t>Bruttoårsnorm</t>
  </si>
  <si>
    <t>Planlagt ferie.</t>
  </si>
  <si>
    <t>Særlige feriedage</t>
  </si>
  <si>
    <t>Udskudt ferie- og SF-dage og planlagte ferietimer i skoleåret</t>
  </si>
  <si>
    <t>Fraværsperiode</t>
  </si>
  <si>
    <t>Ikke afholdte særlige feriedage, optjent i 2023</t>
  </si>
  <si>
    <t>S/H-dage i arbejdsperioden</t>
  </si>
  <si>
    <t>Timenorm i arbejdsperioden</t>
  </si>
  <si>
    <t>Dage</t>
  </si>
  <si>
    <t>Timer</t>
  </si>
  <si>
    <t>Fraværsperiode1</t>
  </si>
  <si>
    <t>Fraværsperiode2</t>
  </si>
  <si>
    <t>Fraværsperiode3</t>
  </si>
  <si>
    <t>Fraværsperiode4</t>
  </si>
  <si>
    <t>Fraværsperiode 1</t>
  </si>
  <si>
    <t>Fraværsperiode 2</t>
  </si>
  <si>
    <t>Fraværsperiode 3</t>
  </si>
  <si>
    <t>Fraværsperiode 4</t>
  </si>
  <si>
    <t>Orlovsperioderne udgør mindst 4 uger i alt</t>
  </si>
  <si>
    <t>S/H dage i perioden</t>
  </si>
  <si>
    <t>Beregning af nettoårsnorm for en medarbejder, der har orlov i dele af skoleåret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</si>
</sst>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14" fontId="0" fillId="2" borderId="0" xfId="0" applyNumberFormat="1" applyFill="1"/>
    <xf numFmtId="0" fontId="3" fillId="0" borderId="0" xfId="0" applyFont="1"/>
    <xf numFmtId="9" fontId="0" fillId="3" borderId="0" xfId="0" applyNumberFormat="1" applyFill="1"/>
    <xf numFmtId="0" fontId="0" fillId="0" borderId="0" xfId="0" applyAlignment="1">
      <alignment horizontal="center"/>
    </xf>
    <xf numFmtId="0" fontId="0" fillId="0" borderId="1" xfId="0" applyBorder="1"/>
    <xf numFmtId="14" fontId="0" fillId="2" borderId="1" xfId="0" applyNumberFormat="1" applyFill="1" applyBorder="1"/>
    <xf numFmtId="0" fontId="1" fillId="0" borderId="1" xfId="0" applyFont="1" applyBorder="1"/>
    <xf numFmtId="0" fontId="5" fillId="0" borderId="0" xfId="0" applyFont="1"/>
    <xf numFmtId="0" fontId="1" fillId="0" borderId="3" xfId="0" applyFont="1" applyBorder="1"/>
    <xf numFmtId="14" fontId="0" fillId="3" borderId="1" xfId="0" applyNumberFormat="1" applyFill="1" applyBorder="1"/>
    <xf numFmtId="164" fontId="1" fillId="0" borderId="0" xfId="0" applyNumberFormat="1" applyFont="1"/>
    <xf numFmtId="1" fontId="0" fillId="0" borderId="1" xfId="0" applyNumberFormat="1" applyBorder="1"/>
    <xf numFmtId="0" fontId="0" fillId="3" borderId="1" xfId="0" applyFill="1" applyBorder="1"/>
    <xf numFmtId="1" fontId="0" fillId="0" borderId="0" xfId="0" applyNumberFormat="1"/>
    <xf numFmtId="14" fontId="0" fillId="3" borderId="0" xfId="0" applyNumberFormat="1" applyFill="1"/>
    <xf numFmtId="165" fontId="1" fillId="0" borderId="0" xfId="0" applyNumberFormat="1" applyFont="1"/>
    <xf numFmtId="165" fontId="1" fillId="0" borderId="1" xfId="0" applyNumberFormat="1" applyFont="1" applyBorder="1"/>
    <xf numFmtId="165" fontId="1" fillId="0" borderId="3" xfId="0" applyNumberFormat="1" applyFont="1" applyBorder="1"/>
    <xf numFmtId="165" fontId="0" fillId="0" borderId="0" xfId="0" applyNumberFormat="1"/>
    <xf numFmtId="165" fontId="0" fillId="0" borderId="1" xfId="0" applyNumberFormat="1" applyBorder="1"/>
    <xf numFmtId="165" fontId="4" fillId="0" borderId="2" xfId="0" applyNumberFormat="1" applyFont="1" applyBorder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15</xdr:row>
      <xdr:rowOff>38099</xdr:rowOff>
    </xdr:from>
    <xdr:to>
      <xdr:col>9</xdr:col>
      <xdr:colOff>590550</xdr:colOff>
      <xdr:row>20</xdr:row>
      <xdr:rowOff>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026F1C45-D376-9777-8937-90801D4B89FB}"/>
            </a:ext>
          </a:extLst>
        </xdr:cNvPr>
        <xdr:cNvSpPr txBox="1"/>
      </xdr:nvSpPr>
      <xdr:spPr>
        <a:xfrm>
          <a:off x="4733925" y="3019424"/>
          <a:ext cx="1790700" cy="914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Skriv start-</a:t>
          </a:r>
          <a:r>
            <a:rPr lang="da-DK" sz="1100" kern="1200" baseline="0"/>
            <a:t> og slutdato på evt. udskudt ferie, som ikke har kunnet afholdes pga. fx. barselsorlov. Det kan også være ferie fra tidligere år.</a:t>
          </a:r>
          <a:endParaRPr lang="da-DK" sz="1100" kern="1200"/>
        </a:p>
      </xdr:txBody>
    </xdr:sp>
    <xdr:clientData/>
  </xdr:twoCellAnchor>
  <xdr:twoCellAnchor>
    <xdr:from>
      <xdr:col>7</xdr:col>
      <xdr:colOff>9525</xdr:colOff>
      <xdr:row>30</xdr:row>
      <xdr:rowOff>0</xdr:rowOff>
    </xdr:from>
    <xdr:to>
      <xdr:col>9</xdr:col>
      <xdr:colOff>600074</xdr:colOff>
      <xdr:row>34</xdr:row>
      <xdr:rowOff>190500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334523C5-4ED4-538F-7159-4FC07E1896F6}"/>
            </a:ext>
          </a:extLst>
        </xdr:cNvPr>
        <xdr:cNvSpPr txBox="1"/>
      </xdr:nvSpPr>
      <xdr:spPr>
        <a:xfrm>
          <a:off x="4724400" y="5648325"/>
          <a:ext cx="1809749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Her</a:t>
          </a:r>
          <a:r>
            <a:rPr lang="da-DK" sz="1100" kern="1200" baseline="0"/>
            <a:t> beregnes antallet af timer, læreren skal arbejde i arbejdsperioden resten af skoleåret.</a:t>
          </a:r>
        </a:p>
        <a:p>
          <a:endParaRPr lang="da-DK" sz="1100" kern="1200"/>
        </a:p>
      </xdr:txBody>
    </xdr:sp>
    <xdr:clientData/>
  </xdr:twoCellAnchor>
  <xdr:twoCellAnchor>
    <xdr:from>
      <xdr:col>7</xdr:col>
      <xdr:colOff>28576</xdr:colOff>
      <xdr:row>4</xdr:row>
      <xdr:rowOff>0</xdr:rowOff>
    </xdr:from>
    <xdr:to>
      <xdr:col>9</xdr:col>
      <xdr:colOff>600076</xdr:colOff>
      <xdr:row>14</xdr:row>
      <xdr:rowOff>152399</xdr:rowOff>
    </xdr:to>
    <xdr:sp macro="" textlink="">
      <xdr:nvSpPr>
        <xdr:cNvPr id="5" name="Tekstfelt 4">
          <a:extLst>
            <a:ext uri="{FF2B5EF4-FFF2-40B4-BE49-F238E27FC236}">
              <a16:creationId xmlns:a16="http://schemas.microsoft.com/office/drawing/2014/main" id="{55D1C84E-B910-C5D9-59B8-E5ABF7200A60}"/>
            </a:ext>
          </a:extLst>
        </xdr:cNvPr>
        <xdr:cNvSpPr txBox="1"/>
      </xdr:nvSpPr>
      <xdr:spPr>
        <a:xfrm>
          <a:off x="4743451" y="876300"/>
          <a:ext cx="1790700" cy="2066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Her anføres ansættelsesgrad og hhv. fraværsperiodens</a:t>
          </a:r>
          <a:r>
            <a:rPr lang="da-DK" sz="1100" kern="1200" baseline="0"/>
            <a:t> start- og slut</a:t>
          </a:r>
          <a:r>
            <a:rPr lang="da-DK" sz="1100" kern="1200"/>
            <a:t>dato.</a:t>
          </a:r>
        </a:p>
      </xdr:txBody>
    </xdr:sp>
    <xdr:clientData/>
  </xdr:twoCellAnchor>
  <xdr:twoCellAnchor>
    <xdr:from>
      <xdr:col>7</xdr:col>
      <xdr:colOff>0</xdr:colOff>
      <xdr:row>20</xdr:row>
      <xdr:rowOff>47625</xdr:rowOff>
    </xdr:from>
    <xdr:to>
      <xdr:col>9</xdr:col>
      <xdr:colOff>590550</xdr:colOff>
      <xdr:row>24</xdr:row>
      <xdr:rowOff>66675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FD281E35-7CDF-47C0-9BAD-987E6EED62FA}"/>
            </a:ext>
          </a:extLst>
        </xdr:cNvPr>
        <xdr:cNvSpPr txBox="1"/>
      </xdr:nvSpPr>
      <xdr:spPr>
        <a:xfrm>
          <a:off x="4714875" y="3981450"/>
          <a:ext cx="180975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Skriv start-</a:t>
          </a:r>
          <a:r>
            <a:rPr lang="da-DK" sz="1100" kern="1200" baseline="0"/>
            <a:t> og slutdato på ikke afholdte SF-dage, </a:t>
          </a:r>
          <a:r>
            <a:rPr lang="da-DK" sz="1100" i="1" kern="1200" baseline="0"/>
            <a:t>som afvikles i forlængelse af orloven</a:t>
          </a:r>
          <a:r>
            <a:rPr lang="da-DK" sz="1100" kern="1200" baseline="0"/>
            <a:t>. </a:t>
          </a:r>
          <a:endParaRPr lang="da-DK" sz="1100" kern="1200"/>
        </a:p>
      </xdr:txBody>
    </xdr:sp>
    <xdr:clientData/>
  </xdr:twoCellAnchor>
  <xdr:twoCellAnchor>
    <xdr:from>
      <xdr:col>7</xdr:col>
      <xdr:colOff>0</xdr:colOff>
      <xdr:row>25</xdr:row>
      <xdr:rowOff>9526</xdr:rowOff>
    </xdr:from>
    <xdr:to>
      <xdr:col>9</xdr:col>
      <xdr:colOff>600075</xdr:colOff>
      <xdr:row>29</xdr:row>
      <xdr:rowOff>0</xdr:rowOff>
    </xdr:to>
    <xdr:sp macro="" textlink="">
      <xdr:nvSpPr>
        <xdr:cNvPr id="7" name="Tekstfelt 6">
          <a:extLst>
            <a:ext uri="{FF2B5EF4-FFF2-40B4-BE49-F238E27FC236}">
              <a16:creationId xmlns:a16="http://schemas.microsoft.com/office/drawing/2014/main" id="{88D4DAB0-603E-48FB-B85A-807F124CBECE}"/>
            </a:ext>
          </a:extLst>
        </xdr:cNvPr>
        <xdr:cNvSpPr txBox="1"/>
      </xdr:nvSpPr>
      <xdr:spPr>
        <a:xfrm>
          <a:off x="4714875" y="4524376"/>
          <a:ext cx="1819275" cy="752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Skriv start-</a:t>
          </a:r>
          <a:r>
            <a:rPr lang="da-DK" sz="1100" kern="1200" baseline="0"/>
            <a:t> og slutdato på den ferie, som er planlagt i resten af skoleåret. </a:t>
          </a:r>
          <a:endParaRPr lang="da-DK" sz="1100" kern="1200"/>
        </a:p>
      </xdr:txBody>
    </xdr:sp>
    <xdr:clientData/>
  </xdr:twoCellAnchor>
  <xdr:twoCellAnchor>
    <xdr:from>
      <xdr:col>0</xdr:col>
      <xdr:colOff>0</xdr:colOff>
      <xdr:row>35</xdr:row>
      <xdr:rowOff>200024</xdr:rowOff>
    </xdr:from>
    <xdr:to>
      <xdr:col>10</xdr:col>
      <xdr:colOff>9525</xdr:colOff>
      <xdr:row>42</xdr:row>
      <xdr:rowOff>28574</xdr:rowOff>
    </xdr:to>
    <xdr:sp macro="" textlink="">
      <xdr:nvSpPr>
        <xdr:cNvPr id="6" name="Tekstfelt 5">
          <a:extLst>
            <a:ext uri="{FF2B5EF4-FFF2-40B4-BE49-F238E27FC236}">
              <a16:creationId xmlns:a16="http://schemas.microsoft.com/office/drawing/2014/main" id="{810793C9-07D1-44A5-B3C3-EE0CEC6D9A1A}"/>
            </a:ext>
          </a:extLst>
        </xdr:cNvPr>
        <xdr:cNvSpPr txBox="1"/>
      </xdr:nvSpPr>
      <xdr:spPr>
        <a:xfrm>
          <a:off x="0" y="6991349"/>
          <a:ext cx="655320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I eksemplet herover</a:t>
          </a:r>
          <a:r>
            <a:rPr lang="da-DK" sz="1100" kern="1200" baseline="0"/>
            <a:t> er der tale om en medarbejder, Birte Børgesen, ansat  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 100% (fuld tid)</a:t>
          </a:r>
          <a:r>
            <a:rPr lang="da-DK" sz="1100" kern="1200" baseline="0"/>
            <a:t>. Hun afholder orlov fra 1-8-2025 til 31-1-2026. Efter sin orlov afholder hun  to ikke afholdte feriedage fra august og dernæst 5 feriedage fra uge 42, som hun ikke har kunne afholde pga. orloven.</a:t>
          </a:r>
        </a:p>
        <a:p>
          <a:r>
            <a:rPr lang="da-DK" sz="1100" kern="1200" baseline="0"/>
            <a:t>Efterfølgende holder hun sine særlige feriedage fra 2024, som hun ikke har fået afholdt pga. fravær. De indregnes med 7,4 t/dag, idet de ligger i forlængelse af fraværs- og ferieperioden.  Birte vender tilbage på job den 18. februar 2026.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03A10-1E5B-4660-ACFD-91C12E9D0F2F}">
  <dimension ref="A1:J41"/>
  <sheetViews>
    <sheetView tabSelected="1" zoomScale="90" zoomScaleNormal="90" workbookViewId="0">
      <selection activeCell="D33" sqref="D33"/>
    </sheetView>
  </sheetViews>
  <sheetFormatPr defaultRowHeight="15" x14ac:dyDescent="0.25"/>
  <cols>
    <col min="4" max="4" width="12" customWidth="1"/>
    <col min="5" max="5" width="11.7109375" customWidth="1"/>
    <col min="6" max="6" width="10.42578125" bestFit="1" customWidth="1"/>
    <col min="7" max="7" width="10.42578125" customWidth="1"/>
  </cols>
  <sheetData>
    <row r="1" spans="1:10" ht="18.75" x14ac:dyDescent="0.3">
      <c r="A1" s="3" t="s">
        <v>44</v>
      </c>
    </row>
    <row r="2" spans="1:10" ht="18.75" x14ac:dyDescent="0.3">
      <c r="A2" s="3" t="s">
        <v>42</v>
      </c>
    </row>
    <row r="3" spans="1:10" ht="15.75" x14ac:dyDescent="0.25">
      <c r="A3" s="5" t="s">
        <v>22</v>
      </c>
      <c r="E3" s="25"/>
      <c r="F3" s="25"/>
      <c r="G3" s="25"/>
      <c r="H3" s="25"/>
      <c r="I3" s="25"/>
      <c r="J3" s="25"/>
    </row>
    <row r="4" spans="1:10" ht="15.75" x14ac:dyDescent="0.25">
      <c r="A4" s="5"/>
      <c r="E4" s="7"/>
      <c r="F4" s="7"/>
      <c r="G4" s="7"/>
      <c r="H4" s="7"/>
      <c r="I4" s="7"/>
    </row>
    <row r="5" spans="1:10" ht="15.75" x14ac:dyDescent="0.25">
      <c r="A5" s="5" t="s">
        <v>23</v>
      </c>
      <c r="F5" s="6">
        <v>1</v>
      </c>
    </row>
    <row r="7" spans="1:10" x14ac:dyDescent="0.25">
      <c r="F7" s="2" t="s">
        <v>32</v>
      </c>
      <c r="G7" s="14" t="s">
        <v>33</v>
      </c>
    </row>
    <row r="8" spans="1:10" x14ac:dyDescent="0.25">
      <c r="A8" s="2" t="s">
        <v>24</v>
      </c>
      <c r="G8" s="19">
        <f>1924*F5</f>
        <v>1924</v>
      </c>
    </row>
    <row r="9" spans="1:10" x14ac:dyDescent="0.25">
      <c r="A9" s="2" t="s">
        <v>28</v>
      </c>
      <c r="D9" s="2" t="s">
        <v>16</v>
      </c>
      <c r="E9" s="2" t="s">
        <v>17</v>
      </c>
      <c r="G9" s="19"/>
    </row>
    <row r="10" spans="1:10" x14ac:dyDescent="0.25">
      <c r="A10" t="s">
        <v>38</v>
      </c>
      <c r="D10" s="18">
        <v>45870</v>
      </c>
      <c r="E10" s="18">
        <v>46053</v>
      </c>
      <c r="F10" s="17">
        <f>Beregninger!F2</f>
        <v>131</v>
      </c>
      <c r="G10" s="19">
        <f>F10*$F$5*7.4</f>
        <v>969.40000000000009</v>
      </c>
    </row>
    <row r="11" spans="1:10" x14ac:dyDescent="0.25">
      <c r="A11" t="s">
        <v>39</v>
      </c>
      <c r="D11" s="18"/>
      <c r="E11" s="18"/>
      <c r="F11" s="17">
        <f>Beregninger!F3</f>
        <v>0</v>
      </c>
      <c r="G11" s="19">
        <f>F11*$F$5*7.4</f>
        <v>0</v>
      </c>
    </row>
    <row r="12" spans="1:10" x14ac:dyDescent="0.25">
      <c r="A12" t="s">
        <v>40</v>
      </c>
      <c r="D12" s="18"/>
      <c r="E12" s="18"/>
      <c r="F12" s="17">
        <f>Beregninger!F4</f>
        <v>0</v>
      </c>
      <c r="G12" s="19">
        <f>F12*$F$5*7.4</f>
        <v>0</v>
      </c>
    </row>
    <row r="13" spans="1:10" x14ac:dyDescent="0.25">
      <c r="A13" s="8" t="s">
        <v>41</v>
      </c>
      <c r="B13" s="8"/>
      <c r="C13" s="8"/>
      <c r="D13" s="16"/>
      <c r="E13" s="16"/>
      <c r="F13" s="15">
        <f>Beregninger!F5</f>
        <v>0</v>
      </c>
      <c r="G13" s="20">
        <f>F13*$F$5*7.4</f>
        <v>0</v>
      </c>
    </row>
    <row r="14" spans="1:10" x14ac:dyDescent="0.25">
      <c r="A14" s="8" t="s">
        <v>30</v>
      </c>
      <c r="B14" s="8"/>
      <c r="C14" s="8"/>
      <c r="D14" s="8"/>
      <c r="E14" s="8"/>
      <c r="F14" s="15">
        <f>Beregninger!A11-(Beregninger!H14)</f>
        <v>5</v>
      </c>
      <c r="G14" s="19">
        <f>F14*F5*7.4</f>
        <v>37</v>
      </c>
    </row>
    <row r="15" spans="1:10" x14ac:dyDescent="0.25">
      <c r="A15" s="12" t="s">
        <v>31</v>
      </c>
      <c r="B15" s="12"/>
      <c r="C15" s="12"/>
      <c r="D15" s="12"/>
      <c r="E15" s="12"/>
      <c r="F15" s="12"/>
      <c r="G15" s="21">
        <f>G8-G10-G11-G12-G13-G14</f>
        <v>917.59999999999991</v>
      </c>
    </row>
    <row r="16" spans="1:10" x14ac:dyDescent="0.25">
      <c r="E16" s="1"/>
      <c r="G16" s="22"/>
    </row>
    <row r="17" spans="1:10" x14ac:dyDescent="0.25">
      <c r="A17" s="2" t="s">
        <v>11</v>
      </c>
      <c r="D17" s="2" t="s">
        <v>16</v>
      </c>
      <c r="E17" s="2" t="s">
        <v>17</v>
      </c>
      <c r="F17" s="2" t="s">
        <v>3</v>
      </c>
      <c r="G17" s="19" t="s">
        <v>12</v>
      </c>
    </row>
    <row r="18" spans="1:10" x14ac:dyDescent="0.25">
      <c r="A18" t="s">
        <v>18</v>
      </c>
      <c r="D18" s="4">
        <v>46055</v>
      </c>
      <c r="E18" s="4">
        <v>46056</v>
      </c>
      <c r="F18">
        <f>Beregninger!G9</f>
        <v>2</v>
      </c>
      <c r="G18" s="22">
        <f>F18*$F$5*7.4</f>
        <v>14.8</v>
      </c>
    </row>
    <row r="19" spans="1:10" x14ac:dyDescent="0.25">
      <c r="A19" t="s">
        <v>19</v>
      </c>
      <c r="D19" s="4">
        <v>46057</v>
      </c>
      <c r="E19" s="4">
        <v>46063</v>
      </c>
      <c r="F19">
        <f>Beregninger!G10</f>
        <v>5</v>
      </c>
      <c r="G19" s="22">
        <f t="shared" ref="G19:G20" si="0">F19*$F$5*7.4</f>
        <v>37</v>
      </c>
    </row>
    <row r="20" spans="1:10" x14ac:dyDescent="0.25">
      <c r="A20" s="8" t="s">
        <v>20</v>
      </c>
      <c r="B20" s="8"/>
      <c r="C20" s="8"/>
      <c r="D20" s="9"/>
      <c r="E20" s="9"/>
      <c r="F20" s="8">
        <f>Beregninger!G11</f>
        <v>0</v>
      </c>
      <c r="G20" s="23">
        <f t="shared" si="0"/>
        <v>0</v>
      </c>
    </row>
    <row r="21" spans="1:10" x14ac:dyDescent="0.25">
      <c r="D21" s="1"/>
      <c r="E21" s="1"/>
      <c r="G21" s="22"/>
    </row>
    <row r="22" spans="1:10" x14ac:dyDescent="0.25">
      <c r="D22" s="1"/>
      <c r="E22" s="1"/>
      <c r="G22" s="22"/>
    </row>
    <row r="23" spans="1:10" x14ac:dyDescent="0.25">
      <c r="A23" s="2" t="s">
        <v>29</v>
      </c>
      <c r="D23" s="1"/>
      <c r="G23" s="22"/>
    </row>
    <row r="24" spans="1:10" x14ac:dyDescent="0.25">
      <c r="A24" s="8" t="s">
        <v>26</v>
      </c>
      <c r="B24" s="8"/>
      <c r="C24" s="8"/>
      <c r="D24" s="13">
        <v>46064</v>
      </c>
      <c r="E24" s="13">
        <v>46070</v>
      </c>
      <c r="F24" s="8">
        <f>Beregninger!G12</f>
        <v>5</v>
      </c>
      <c r="G24" s="23">
        <f t="shared" ref="G24" si="1">F24*$F$5*7.4</f>
        <v>37</v>
      </c>
    </row>
    <row r="25" spans="1:10" x14ac:dyDescent="0.25">
      <c r="D25" s="1"/>
      <c r="E25" s="1"/>
      <c r="G25" s="22"/>
    </row>
    <row r="26" spans="1:10" x14ac:dyDescent="0.25">
      <c r="A26" s="2" t="s">
        <v>25</v>
      </c>
      <c r="B26" s="2"/>
      <c r="C26" s="2"/>
      <c r="G26" s="22"/>
    </row>
    <row r="27" spans="1:10" x14ac:dyDescent="0.25">
      <c r="A27" t="s">
        <v>13</v>
      </c>
      <c r="D27" s="4">
        <v>46211</v>
      </c>
      <c r="E27" s="4">
        <v>46234</v>
      </c>
      <c r="F27">
        <f>Beregninger!G6</f>
        <v>18</v>
      </c>
      <c r="G27" s="22">
        <f t="shared" ref="G27:G29" si="2">F27*$F$5*7.4</f>
        <v>133.20000000000002</v>
      </c>
    </row>
    <row r="28" spans="1:10" x14ac:dyDescent="0.25">
      <c r="A28" t="s">
        <v>14</v>
      </c>
      <c r="D28" s="4"/>
      <c r="E28" s="4"/>
      <c r="F28">
        <f>Beregninger!G7</f>
        <v>0</v>
      </c>
      <c r="G28" s="22">
        <f t="shared" si="2"/>
        <v>0</v>
      </c>
    </row>
    <row r="29" spans="1:10" x14ac:dyDescent="0.25">
      <c r="A29" s="8" t="s">
        <v>15</v>
      </c>
      <c r="B29" s="8"/>
      <c r="C29" s="8"/>
      <c r="D29" s="9"/>
      <c r="E29" s="9"/>
      <c r="F29" s="8">
        <f>Beregninger!G8</f>
        <v>0</v>
      </c>
      <c r="G29" s="23">
        <f t="shared" si="2"/>
        <v>0</v>
      </c>
    </row>
    <row r="30" spans="1:10" x14ac:dyDescent="0.25">
      <c r="G30" s="22"/>
    </row>
    <row r="31" spans="1:10" x14ac:dyDescent="0.25">
      <c r="A31" s="2" t="s">
        <v>27</v>
      </c>
      <c r="G31" s="20">
        <f>SUM(G18:G29)</f>
        <v>222</v>
      </c>
      <c r="H31" s="2"/>
      <c r="I31" s="2"/>
      <c r="J31" s="2"/>
    </row>
    <row r="32" spans="1:10" ht="14.25" customHeight="1" x14ac:dyDescent="0.25">
      <c r="A32" s="2"/>
      <c r="B32" s="2"/>
      <c r="C32" s="2"/>
      <c r="D32" s="2"/>
      <c r="E32" s="2"/>
      <c r="F32" s="2"/>
      <c r="G32" s="19"/>
      <c r="H32" s="2"/>
      <c r="I32" s="2"/>
      <c r="J32" s="2"/>
    </row>
    <row r="33" spans="1:7" x14ac:dyDescent="0.25">
      <c r="A33" s="2"/>
      <c r="B33" s="2"/>
      <c r="C33" s="2"/>
      <c r="D33" s="2"/>
      <c r="E33" s="2"/>
      <c r="F33" s="2"/>
      <c r="G33" s="19"/>
    </row>
    <row r="34" spans="1:7" x14ac:dyDescent="0.25">
      <c r="G34" s="22"/>
    </row>
    <row r="35" spans="1:7" ht="15.75" thickBot="1" x14ac:dyDescent="0.3">
      <c r="A35" s="10" t="s">
        <v>21</v>
      </c>
      <c r="B35" s="8"/>
      <c r="C35" s="8"/>
      <c r="D35" s="8"/>
      <c r="E35" s="8"/>
      <c r="F35" s="8"/>
      <c r="G35" s="24">
        <f>G15-G31</f>
        <v>695.59999999999991</v>
      </c>
    </row>
    <row r="36" spans="1:7" ht="15.75" thickTop="1" x14ac:dyDescent="0.25"/>
    <row r="41" spans="1:7" x14ac:dyDescent="0.25">
      <c r="G41" s="11"/>
    </row>
  </sheetData>
  <sheetProtection algorithmName="SHA-512" hashValue="RIGsh0M7mBBN98T2KADco4NzpzecOlcCSC/vhnGMe56SDYlogSxkPc31edao0UacbmUxtjc3o72JTMaCEeIpNQ==" saltValue="1H2aEl5DHdrdS2JKMEXudA==" spinCount="100000" sheet="1" objects="1" scenarios="1"/>
  <protectedRanges>
    <protectedRange sqref="E3:J3 D10:E13 D18:E20 D24:E24 D27:E29" name="Område2"/>
    <protectedRange sqref="E3:I3 D27:E29 D23 E16 F5 D18:E22 G7:G9 D10:F10 F11:F14" name="Område1"/>
  </protectedRanges>
  <mergeCells count="1">
    <mergeCell ref="E3:J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0F7B9-5A54-41EC-95E1-E388CB0598FD}">
  <dimension ref="A1:K14"/>
  <sheetViews>
    <sheetView workbookViewId="0">
      <selection activeCell="J19" sqref="J19"/>
    </sheetView>
  </sheetViews>
  <sheetFormatPr defaultRowHeight="15" x14ac:dyDescent="0.25"/>
  <cols>
    <col min="1" max="1" width="10.42578125" bestFit="1" customWidth="1"/>
    <col min="2" max="2" width="16.140625" customWidth="1"/>
    <col min="3" max="4" width="10.42578125" bestFit="1" customWidth="1"/>
    <col min="5" max="5" width="11.140625" customWidth="1"/>
    <col min="6" max="6" width="16.42578125" customWidth="1"/>
    <col min="7" max="8" width="17.85546875" customWidth="1"/>
    <col min="9" max="9" width="11" customWidth="1"/>
  </cols>
  <sheetData>
    <row r="1" spans="1:11" s="2" customFormat="1" x14ac:dyDescent="0.25">
      <c r="A1" s="2" t="s">
        <v>2</v>
      </c>
      <c r="B1" s="2" t="s">
        <v>6</v>
      </c>
      <c r="C1" s="2" t="s">
        <v>0</v>
      </c>
      <c r="D1" s="2" t="s">
        <v>1</v>
      </c>
      <c r="E1" s="2" t="s">
        <v>3</v>
      </c>
      <c r="F1" s="2" t="s">
        <v>4</v>
      </c>
      <c r="G1" s="2" t="s">
        <v>5</v>
      </c>
      <c r="H1" s="2" t="s">
        <v>43</v>
      </c>
      <c r="I1" s="2" t="s">
        <v>12</v>
      </c>
    </row>
    <row r="2" spans="1:11" x14ac:dyDescent="0.25">
      <c r="A2" s="1">
        <v>46016</v>
      </c>
      <c r="B2" s="1" t="s">
        <v>34</v>
      </c>
      <c r="C2" s="1">
        <f>Årsnorm!D10</f>
        <v>45870</v>
      </c>
      <c r="D2" s="1">
        <f>Årsnorm!E10</f>
        <v>46053</v>
      </c>
      <c r="E2">
        <f>D2-C2</f>
        <v>183</v>
      </c>
      <c r="F2">
        <f>NETWORKDAYS(C2,D2)</f>
        <v>131</v>
      </c>
      <c r="G2">
        <f>NETWORKDAYS.INTL(C2,D2,1,$A$2:$A$9)</f>
        <v>128</v>
      </c>
      <c r="H2">
        <f>F2-G2</f>
        <v>3</v>
      </c>
      <c r="I2">
        <f>G2*7.4</f>
        <v>947.2</v>
      </c>
    </row>
    <row r="3" spans="1:11" x14ac:dyDescent="0.25">
      <c r="A3" s="1">
        <v>46017</v>
      </c>
      <c r="B3" s="1" t="s">
        <v>35</v>
      </c>
      <c r="C3" s="1">
        <f>Årsnorm!D11</f>
        <v>0</v>
      </c>
      <c r="D3" s="1">
        <f>Årsnorm!E11</f>
        <v>0</v>
      </c>
      <c r="E3">
        <f t="shared" ref="E3:E5" si="0">D3-C3</f>
        <v>0</v>
      </c>
      <c r="F3">
        <f t="shared" ref="F3:F5" si="1">NETWORKDAYS(C3,D3)</f>
        <v>0</v>
      </c>
      <c r="G3">
        <f>NETWORKDAYS.INTL(C3,D3,1,$A$2:$A$9)</f>
        <v>0</v>
      </c>
      <c r="H3">
        <f t="shared" ref="H3:H12" si="2">F3-G3</f>
        <v>0</v>
      </c>
      <c r="I3" s="2"/>
      <c r="J3" s="2"/>
      <c r="K3" s="2"/>
    </row>
    <row r="4" spans="1:11" x14ac:dyDescent="0.25">
      <c r="A4" s="1">
        <v>46023</v>
      </c>
      <c r="B4" s="1" t="s">
        <v>36</v>
      </c>
      <c r="C4" s="1">
        <f>Årsnorm!D12</f>
        <v>0</v>
      </c>
      <c r="D4" s="1">
        <f>Årsnorm!E12</f>
        <v>0</v>
      </c>
      <c r="E4">
        <f t="shared" si="0"/>
        <v>0</v>
      </c>
      <c r="F4">
        <f t="shared" si="1"/>
        <v>0</v>
      </c>
      <c r="G4">
        <f t="shared" ref="G4:G5" si="3">NETWORKDAYS.INTL(C4,D4,1,$A$2:$A$9)</f>
        <v>0</v>
      </c>
      <c r="H4">
        <f t="shared" si="2"/>
        <v>0</v>
      </c>
    </row>
    <row r="5" spans="1:11" x14ac:dyDescent="0.25">
      <c r="A5" s="1">
        <v>46114</v>
      </c>
      <c r="B5" s="1" t="s">
        <v>37</v>
      </c>
      <c r="C5" s="1">
        <f>Årsnorm!D13</f>
        <v>0</v>
      </c>
      <c r="D5" s="1">
        <f>Årsnorm!E13</f>
        <v>0</v>
      </c>
      <c r="E5">
        <f t="shared" si="0"/>
        <v>0</v>
      </c>
      <c r="F5">
        <f t="shared" si="1"/>
        <v>0</v>
      </c>
      <c r="G5">
        <f t="shared" si="3"/>
        <v>0</v>
      </c>
      <c r="H5">
        <f t="shared" si="2"/>
        <v>0</v>
      </c>
    </row>
    <row r="6" spans="1:11" x14ac:dyDescent="0.25">
      <c r="A6" s="1">
        <v>46115</v>
      </c>
      <c r="B6" s="1" t="s">
        <v>7</v>
      </c>
      <c r="C6" s="1">
        <f>Årsnorm!D27</f>
        <v>46211</v>
      </c>
      <c r="D6" s="1">
        <f>Årsnorm!E27</f>
        <v>46234</v>
      </c>
      <c r="E6">
        <f t="shared" ref="E6:E11" si="4">D6-C6</f>
        <v>23</v>
      </c>
      <c r="F6">
        <f t="shared" ref="F6:F11" si="5">NETWORKDAYS(C6,D6)</f>
        <v>18</v>
      </c>
      <c r="G6">
        <f>NETWORKDAYS.INTL(C6,D6,1,$A$2:$A$10)</f>
        <v>18</v>
      </c>
      <c r="H6">
        <f t="shared" si="2"/>
        <v>0</v>
      </c>
      <c r="I6">
        <f t="shared" ref="I6:I11" si="6">G6*7.4</f>
        <v>133.20000000000002</v>
      </c>
    </row>
    <row r="7" spans="1:11" x14ac:dyDescent="0.25">
      <c r="A7" s="1">
        <v>46118</v>
      </c>
      <c r="B7" s="1" t="s">
        <v>8</v>
      </c>
      <c r="C7" s="1">
        <f>Årsnorm!D28</f>
        <v>0</v>
      </c>
      <c r="D7" s="1">
        <f>Årsnorm!E28</f>
        <v>0</v>
      </c>
      <c r="E7">
        <f t="shared" si="4"/>
        <v>0</v>
      </c>
      <c r="F7">
        <f t="shared" si="5"/>
        <v>0</v>
      </c>
      <c r="G7">
        <f t="shared" ref="G7:G12" si="7">NETWORKDAYS.INTL(C7,D7,1,$A$2:$A$10)</f>
        <v>0</v>
      </c>
      <c r="H7">
        <f t="shared" si="2"/>
        <v>0</v>
      </c>
      <c r="I7">
        <f t="shared" si="6"/>
        <v>0</v>
      </c>
    </row>
    <row r="8" spans="1:11" x14ac:dyDescent="0.25">
      <c r="A8" s="1">
        <v>46156</v>
      </c>
      <c r="B8" s="1" t="s">
        <v>9</v>
      </c>
      <c r="C8" s="1">
        <f>Årsnorm!D29</f>
        <v>0</v>
      </c>
      <c r="D8" s="1">
        <f>Årsnorm!E29</f>
        <v>0</v>
      </c>
      <c r="E8">
        <f t="shared" si="4"/>
        <v>0</v>
      </c>
      <c r="F8">
        <f t="shared" si="5"/>
        <v>0</v>
      </c>
      <c r="G8">
        <f t="shared" si="7"/>
        <v>0</v>
      </c>
      <c r="H8">
        <f t="shared" si="2"/>
        <v>0</v>
      </c>
      <c r="I8">
        <f t="shared" si="6"/>
        <v>0</v>
      </c>
    </row>
    <row r="9" spans="1:11" x14ac:dyDescent="0.25">
      <c r="A9" s="1">
        <v>46167</v>
      </c>
      <c r="B9" s="1" t="s">
        <v>11</v>
      </c>
      <c r="C9" s="1">
        <f>Årsnorm!D18</f>
        <v>46055</v>
      </c>
      <c r="D9" s="1">
        <f>Årsnorm!E18</f>
        <v>46056</v>
      </c>
      <c r="E9">
        <f t="shared" si="4"/>
        <v>1</v>
      </c>
      <c r="F9">
        <f t="shared" si="5"/>
        <v>2</v>
      </c>
      <c r="G9">
        <f t="shared" si="7"/>
        <v>2</v>
      </c>
      <c r="H9">
        <f t="shared" si="2"/>
        <v>0</v>
      </c>
      <c r="I9">
        <f t="shared" si="6"/>
        <v>14.8</v>
      </c>
    </row>
    <row r="10" spans="1:11" x14ac:dyDescent="0.25">
      <c r="B10" s="1" t="s">
        <v>11</v>
      </c>
      <c r="C10" s="1">
        <f>Årsnorm!D19</f>
        <v>46057</v>
      </c>
      <c r="D10" s="1">
        <f>Årsnorm!E19</f>
        <v>46063</v>
      </c>
      <c r="E10">
        <f t="shared" si="4"/>
        <v>6</v>
      </c>
      <c r="F10">
        <f t="shared" si="5"/>
        <v>5</v>
      </c>
      <c r="G10">
        <f t="shared" si="7"/>
        <v>5</v>
      </c>
      <c r="H10">
        <f t="shared" si="2"/>
        <v>0</v>
      </c>
      <c r="I10">
        <f t="shared" si="6"/>
        <v>37</v>
      </c>
    </row>
    <row r="11" spans="1:11" x14ac:dyDescent="0.25">
      <c r="A11">
        <f>COUNT(A2:A10)</f>
        <v>8</v>
      </c>
      <c r="B11" s="1" t="s">
        <v>11</v>
      </c>
      <c r="C11" s="1">
        <f>Årsnorm!D20</f>
        <v>0</v>
      </c>
      <c r="D11" s="1">
        <f>Årsnorm!E20</f>
        <v>0</v>
      </c>
      <c r="E11">
        <f t="shared" si="4"/>
        <v>0</v>
      </c>
      <c r="F11">
        <f t="shared" si="5"/>
        <v>0</v>
      </c>
      <c r="G11">
        <f t="shared" si="7"/>
        <v>0</v>
      </c>
      <c r="H11">
        <f t="shared" si="2"/>
        <v>0</v>
      </c>
      <c r="I11">
        <f t="shared" si="6"/>
        <v>0</v>
      </c>
    </row>
    <row r="12" spans="1:11" x14ac:dyDescent="0.25">
      <c r="B12" s="1" t="s">
        <v>26</v>
      </c>
      <c r="C12" s="1">
        <f>Årsnorm!D24</f>
        <v>46064</v>
      </c>
      <c r="D12" s="1">
        <f>Årsnorm!E24</f>
        <v>46070</v>
      </c>
      <c r="E12">
        <f t="shared" ref="E12" si="8">D12-C12</f>
        <v>6</v>
      </c>
      <c r="F12">
        <f t="shared" ref="F12" si="9">NETWORKDAYS(C12,D12)</f>
        <v>5</v>
      </c>
      <c r="G12">
        <f t="shared" si="7"/>
        <v>5</v>
      </c>
      <c r="H12">
        <f t="shared" si="2"/>
        <v>0</v>
      </c>
      <c r="I12">
        <f t="shared" ref="I12" si="10">G12*7.4</f>
        <v>37</v>
      </c>
    </row>
    <row r="14" spans="1:11" x14ac:dyDescent="0.25">
      <c r="B14" t="s">
        <v>10</v>
      </c>
      <c r="F14">
        <f>F2-F6-F7-F8</f>
        <v>113</v>
      </c>
      <c r="G14">
        <f>G2-G6-G7-G8</f>
        <v>110</v>
      </c>
      <c r="H14">
        <f>SUM(H2:H12)</f>
        <v>3</v>
      </c>
      <c r="I14">
        <f>I2-I6-I7-I8</f>
        <v>814</v>
      </c>
    </row>
  </sheetData>
  <phoneticPr fontId="6" type="noConversion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9f56173-de58-4547-a43a-111483ac937a">
      <UserInfo>
        <DisplayName/>
        <AccountId xsi:nil="true"/>
        <AccountType/>
      </UserInfo>
    </Owner>
    <Distribution_Groups xmlns="e9f56173-de58-4547-a43a-111483ac937a" xsi:nil="true"/>
    <lcf76f155ced4ddcb4097134ff3c332f xmlns="e9f56173-de58-4547-a43a-111483ac937a">
      <Terms xmlns="http://schemas.microsoft.com/office/infopath/2007/PartnerControls"/>
    </lcf76f155ced4ddcb4097134ff3c332f>
    <TaxCatchAll xmlns="8416bea7-32cc-43f4-b947-a506e690faa1" xsi:nil="true"/>
    <Invited_Leaders xmlns="e9f56173-de58-4547-a43a-111483ac937a" xsi:nil="true"/>
    <DefaultSectionNames xmlns="e9f56173-de58-4547-a43a-111483ac937a" xsi:nil="true"/>
    <Member_Groups xmlns="e9f56173-de58-4547-a43a-111483ac937a">
      <UserInfo>
        <DisplayName/>
        <AccountId xsi:nil="true"/>
        <AccountType/>
      </UserInfo>
    </Member_Groups>
    <TeamsChannelId xmlns="e9f56173-de58-4547-a43a-111483ac937a" xsi:nil="true"/>
    <Invited_Members xmlns="e9f56173-de58-4547-a43a-111483ac937a" xsi:nil="true"/>
    <Is_Collaboration_Space_Locked xmlns="e9f56173-de58-4547-a43a-111483ac937a" xsi:nil="true"/>
    <Members xmlns="e9f56173-de58-4547-a43a-111483ac937a">
      <UserInfo>
        <DisplayName/>
        <AccountId xsi:nil="true"/>
        <AccountType/>
      </UserInfo>
    </Members>
    <Self_Registration_Enabled xmlns="e9f56173-de58-4547-a43a-111483ac937a" xsi:nil="true"/>
    <FolderType xmlns="e9f56173-de58-4547-a43a-111483ac937a" xsi:nil="true"/>
    <CultureName xmlns="e9f56173-de58-4547-a43a-111483ac937a" xsi:nil="true"/>
    <Leaders xmlns="e9f56173-de58-4547-a43a-111483ac937a">
      <UserInfo>
        <DisplayName/>
        <AccountId xsi:nil="true"/>
        <AccountType/>
      </UserInfo>
    </Leaders>
    <LMS_Mappings xmlns="e9f56173-de58-4547-a43a-111483ac937a" xsi:nil="true"/>
    <IsNotebookLocked xmlns="e9f56173-de58-4547-a43a-111483ac937a" xsi:nil="true"/>
    <Math_Settings xmlns="e9f56173-de58-4547-a43a-111483ac937a" xsi:nil="true"/>
    <Has_Leaders_Only_SectionGroup xmlns="e9f56173-de58-4547-a43a-111483ac937a" xsi:nil="true"/>
    <AppVersion xmlns="e9f56173-de58-4547-a43a-111483ac937a" xsi:nil="true"/>
    <Templates xmlns="e9f56173-de58-4547-a43a-111483ac937a" xsi:nil="true"/>
    <NotebookType xmlns="e9f56173-de58-4547-a43a-111483ac937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CD330C6E859D4E83FCCFCC7CBCF52F" ma:contentTypeVersion="34" ma:contentTypeDescription="Opret et nyt dokument." ma:contentTypeScope="" ma:versionID="ea5f4c09b3b853f3155f3e02e1fc2d98">
  <xsd:schema xmlns:xsd="http://www.w3.org/2001/XMLSchema" xmlns:xs="http://www.w3.org/2001/XMLSchema" xmlns:p="http://schemas.microsoft.com/office/2006/metadata/properties" xmlns:ns2="e9f56173-de58-4547-a43a-111483ac937a" xmlns:ns3="8416bea7-32cc-43f4-b947-a506e690faa1" targetNamespace="http://schemas.microsoft.com/office/2006/metadata/properties" ma:root="true" ma:fieldsID="7ed732cf84894f7a64185464c5b6358b" ns2:_="" ns3:_="">
    <xsd:import namespace="e9f56173-de58-4547-a43a-111483ac937a"/>
    <xsd:import namespace="8416bea7-32cc-43f4-b947-a506e690faa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56173-de58-4547-a43a-111483ac937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31" nillable="true" ma:taxonomy="true" ma:internalName="lcf76f155ced4ddcb4097134ff3c332f" ma:taxonomyFieldName="MediaServiceImageTags" ma:displayName="Billedmærker" ma:readOnly="false" ma:fieldId="{5cf76f15-5ced-4ddc-b409-7134ff3c332f}" ma:taxonomyMulti="true" ma:sspId="28374933-3040-4221-b61f-ebb7a0294a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6bea7-32cc-43f4-b947-a506e690faa1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1e1f5f2e-dd62-4538-96c7-e219989e92e1}" ma:internalName="TaxCatchAll" ma:showField="CatchAllData" ma:web="8416bea7-32cc-43f4-b947-a506e690fa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8D24EA-ED92-4874-AB10-C0A3A045AC54}">
  <ds:schemaRefs>
    <ds:schemaRef ds:uri="http://purl.org/dc/terms/"/>
    <ds:schemaRef ds:uri="e9f56173-de58-4547-a43a-111483ac937a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416bea7-32cc-43f4-b947-a506e690faa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BA07675-0F6B-43E1-8245-40CFFCAD10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B33F30-8638-4738-ACBD-DD2A5B1BA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f56173-de58-4547-a43a-111483ac937a"/>
    <ds:schemaRef ds:uri="8416bea7-32cc-43f4-b947-a506e690fa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Årsnorm</vt:lpstr>
      <vt:lpstr>Beregninger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Bundsgaard Nielsen</dc:creator>
  <cp:lastModifiedBy>Bjarne Bundsgaard Nielsen</cp:lastModifiedBy>
  <dcterms:created xsi:type="dcterms:W3CDTF">2025-01-29T07:51:37Z</dcterms:created>
  <dcterms:modified xsi:type="dcterms:W3CDTF">2025-02-18T10:34:05Z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0x01010079CD330C6E859D4E83FCCFCC7CBCF52F</vt:lpwstr>
  </property>
  <property fmtid="{D5CDD505-2E9C-101B-9397-08002B2CF9AE}" pid="3" name="MediaServiceImageTags">
    <vt:lpwstr/>
  </property>
</Properties>
</file>